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W:\Jednostki-Organizacyjne\IZ\IZ-Bydgoszcz\BYZ-Wewnetrzny\IZIW\04 Okołozatrudnieniowe\05 Bydgoszcz Wschód\05 OPZ\"/>
    </mc:Choice>
  </mc:AlternateContent>
  <xr:revisionPtr revIDLastSave="0" documentId="13_ncr:1_{6B3DAA9B-0961-4284-987A-6C3BFEDA129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CO" sheetId="4" r:id="rId1"/>
  </sheets>
  <definedNames>
    <definedName name="_xlnm.Print_Area" localSheetId="0">RCO!$A$1:$G$35</definedName>
    <definedName name="_xlnm.Print_Titles" localSheetId="0">RCO!$2:$2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4" l="1"/>
  <c r="F8" i="4"/>
  <c r="F24" i="4"/>
  <c r="F26" i="4" l="1"/>
  <c r="F20" i="4"/>
  <c r="F13" i="4"/>
  <c r="F19" i="4"/>
  <c r="F27" i="4" l="1"/>
  <c r="F7" i="4"/>
  <c r="F5" i="4"/>
  <c r="F25" i="4"/>
  <c r="F23" i="4"/>
  <c r="F14" i="4" l="1"/>
  <c r="F18" i="4" l="1"/>
  <c r="F17" i="4"/>
  <c r="F12" i="4"/>
  <c r="F15" i="4" s="1"/>
  <c r="F6" i="4"/>
  <c r="F4" i="4"/>
  <c r="F9" i="4" s="1"/>
  <c r="F21" i="4" l="1"/>
  <c r="F29" i="4" s="1"/>
  <c r="F30" i="4" l="1"/>
  <c r="J12" i="4" s="1"/>
  <c r="J13" i="4" l="1"/>
  <c r="J14" i="4"/>
  <c r="J11" i="4"/>
  <c r="F31" i="4"/>
  <c r="F32" i="4" s="1"/>
  <c r="J10" i="4"/>
  <c r="J15" i="4" l="1"/>
</calcChain>
</file>

<file path=xl/sharedStrings.xml><?xml version="1.0" encoding="utf-8"?>
<sst xmlns="http://schemas.openxmlformats.org/spreadsheetml/2006/main" count="101" uniqueCount="68">
  <si>
    <t>Opis wyliczanych realizowanych robót</t>
  </si>
  <si>
    <t>j.m.</t>
  </si>
  <si>
    <t>Ilość</t>
  </si>
  <si>
    <t>Cena jednostkowa PLN</t>
  </si>
  <si>
    <t>kpl.</t>
  </si>
  <si>
    <t>Razem :</t>
  </si>
  <si>
    <t>Wartość razem(netto)       PLN</t>
  </si>
  <si>
    <t>L.p.</t>
  </si>
  <si>
    <t>1.2</t>
  </si>
  <si>
    <t>1.3</t>
  </si>
  <si>
    <t>1.4</t>
  </si>
  <si>
    <t>1.5</t>
  </si>
  <si>
    <t>1.1</t>
  </si>
  <si>
    <t>1. Dokumentacja</t>
  </si>
  <si>
    <t>Projekt wykonawczy i STWiORB - branża automatyki</t>
  </si>
  <si>
    <t>Projekt wykonawczy i STWiORB - branża teletechniki</t>
  </si>
  <si>
    <t>Projekt wykonawczy i STWiORB - branża elektroenergetyczna</t>
  </si>
  <si>
    <t>2. ROBOTY BUDOWLANE</t>
  </si>
  <si>
    <t>2.1.1</t>
  </si>
  <si>
    <t>2.1.2</t>
  </si>
  <si>
    <t>2.2.1</t>
  </si>
  <si>
    <t>2.2.2</t>
  </si>
  <si>
    <t>2.2.3</t>
  </si>
  <si>
    <t>2.3.1</t>
  </si>
  <si>
    <t>2.3.2</t>
  </si>
  <si>
    <t>2.3.3</t>
  </si>
  <si>
    <t xml:space="preserve">RAZEM ZA ROBOTY BUDOWLANE: </t>
  </si>
  <si>
    <t xml:space="preserve">Razem za dokumentację : </t>
  </si>
  <si>
    <t>RAZEM NETTO</t>
  </si>
  <si>
    <t>PODATEK VAT</t>
  </si>
  <si>
    <t>RAZEM BRUTTO</t>
  </si>
  <si>
    <t>2.3.5</t>
  </si>
  <si>
    <t>Operat kolaudacyjny z dokumentacją powykonawczą</t>
  </si>
  <si>
    <t>2.1. Branża automatyki</t>
  </si>
  <si>
    <t>2.2 Branża teletechniczna</t>
  </si>
  <si>
    <t>2.3 Branża elektroenergetyczna</t>
  </si>
  <si>
    <t>m</t>
  </si>
  <si>
    <t>2.1.4</t>
  </si>
  <si>
    <t>2.2.4</t>
  </si>
  <si>
    <t>2.3.4</t>
  </si>
  <si>
    <t>montaż linii zasilającej szafę SZO z projektowanego przyłącza elektroenergetycznego</t>
  </si>
  <si>
    <t>usunięcie kolizji w związku z proj. montażem nowych urządzeń kat. B - urządzenia oświetlenia przejazdu należy dostosować i wykonać pomiary sprawdzajace zgodnie z obowiązującymi przepisami,</t>
  </si>
  <si>
    <t>Etap</t>
  </si>
  <si>
    <t>uzyskanie ZRB oraz wykonanie i montaż tablicy informacyjnej</t>
  </si>
  <si>
    <t>% z kwoty</t>
  </si>
  <si>
    <t>zakres rzeczowy Etapu</t>
  </si>
  <si>
    <t>I</t>
  </si>
  <si>
    <t xml:space="preserve">Wykonanie dokumentacji projektowej i jej zatwierdzenie </t>
  </si>
  <si>
    <t>II</t>
  </si>
  <si>
    <t xml:space="preserve">Prace okołotorowe - roboty ziemne, sieci kablowe (srk, teletechniczne i energetyczne) </t>
  </si>
  <si>
    <t>III</t>
  </si>
  <si>
    <t xml:space="preserve">Montaż urządzeń przejazdowych </t>
  </si>
  <si>
    <t>IV</t>
  </si>
  <si>
    <t xml:space="preserve">Roboty konfiguracyjne - nastawnia - przejazdy </t>
  </si>
  <si>
    <t>V</t>
  </si>
  <si>
    <t xml:space="preserve">Prace wykończeniowe oraz operat kolaudacyjny z dokumentacją powykonawczą (odbiór końcowy) </t>
  </si>
  <si>
    <t>Σ</t>
  </si>
  <si>
    <t xml:space="preserve">zabudowa nowych urządzeń przejazdowych ssp kat. B w km 152,025 LK18/109,001 LK209,  </t>
  </si>
  <si>
    <t>zabudowa UZK na nastawni dysponującej „BW” w km 152,650 na stacji Bydgoszcz Wschód</t>
  </si>
  <si>
    <t>zabudowa dodatkowego monitora poglądowego TVp z przejazdu na nastawni dysponującej "BW",,</t>
  </si>
  <si>
    <t>zmiana oprogramowania centralki DGT na nastawni dysponującej „BW” stacji Bydgoszcz Wschód</t>
  </si>
  <si>
    <t>dwustronna zabudowa kabla światłowodowego OTK 36 J od przejazdu kolejowo-drogowego w km 152,025 do nastawni dysponującej „BW” stacja Bydgoszcz Wschód w km 152,650</t>
  </si>
  <si>
    <t xml:space="preserve">montaż szafy SZO (oświetlenie  przejazdu, zasilanie kontenera srk, TVp,), przystosowanej do sterowania i monitorowania , podłączenie systemu sterowania 
i monitorowania z nastawni dysponującej „BW” z wykorzystaniem projektowanego kabla światłowodowego
</t>
  </si>
  <si>
    <t>wyprowadzenie kabli oświetlenia z budynku posterunku P1</t>
  </si>
  <si>
    <t>zabudowa urządzeń TV-p z rejestracją zdarzeń na przejeździe</t>
  </si>
  <si>
    <t>dwustronne uzależnienie urządzeń przejazdowych ssp z urządzeniami stacyjnymi  na nastawni dysponującej „BW” stacji Bydgoszcz Wschód, zabudowa odcinków zbliżania przed semaforami wjazdowymi A, B i C oraz 
w torach 400 i 500</t>
  </si>
  <si>
    <t>Rozbicie Ceny Ofertowej „Automatyzacja przejazdu kat. A z miejsca w km 152,025 linii kolejowej nr 18 i w km 109,001 linii kolejowej nr 209”</t>
  </si>
  <si>
    <t>aktualizacja oprogramowania  istniejącego sterownika SESTO  zapewniająca włączenie istniejących obwodów sterowania EOR oraz nowoprojektowanego sterowania urządzeń przejazdowych z wykorzystaniem  projektowanego kabla światłowodowego w branży telekomunikacja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</si>
</sst>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rgb="FF7030A0"/>
      <name val="Arial"/>
      <family val="2"/>
      <charset val="238"/>
    </font>
    <font>
      <sz val="12"/>
      <color theme="1"/>
      <name val="Arial"/>
      <family val="2"/>
      <charset val="238"/>
    </font>
    <font>
      <sz val="16"/>
      <color theme="1"/>
      <name val="Aptos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05">
    <xf numFmtId="0" fontId="0" fillId="0" borderId="0" xfId="0"/>
    <xf numFmtId="0" fontId="3" fillId="0" borderId="0" xfId="0" applyFont="1"/>
    <xf numFmtId="4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center" wrapText="1"/>
    </xf>
    <xf numFmtId="4" fontId="3" fillId="0" borderId="0" xfId="0" applyNumberFormat="1" applyFont="1"/>
    <xf numFmtId="1" fontId="3" fillId="0" borderId="0" xfId="0" applyNumberFormat="1" applyFont="1"/>
    <xf numFmtId="1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center" wrapText="1"/>
    </xf>
    <xf numFmtId="0" fontId="7" fillId="0" borderId="0" xfId="0" applyFont="1"/>
    <xf numFmtId="49" fontId="3" fillId="0" borderId="1" xfId="0" applyNumberFormat="1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3" fillId="0" borderId="20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left" vertical="top" wrapText="1"/>
    </xf>
    <xf numFmtId="4" fontId="1" fillId="0" borderId="22" xfId="0" applyNumberFormat="1" applyFont="1" applyBorder="1" applyAlignment="1">
      <alignment horizontal="center" vertical="center"/>
    </xf>
    <xf numFmtId="1" fontId="1" fillId="0" borderId="2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vertical="top" wrapText="1"/>
    </xf>
    <xf numFmtId="4" fontId="12" fillId="3" borderId="1" xfId="0" applyNumberFormat="1" applyFont="1" applyFill="1" applyBorder="1" applyAlignment="1">
      <alignment horizontal="right" vertical="center" wrapText="1"/>
    </xf>
    <xf numFmtId="4" fontId="12" fillId="3" borderId="22" xfId="0" applyNumberFormat="1" applyFont="1" applyFill="1" applyBorder="1" applyAlignment="1">
      <alignment horizontal="right" vertical="center"/>
    </xf>
    <xf numFmtId="49" fontId="3" fillId="0" borderId="22" xfId="0" applyNumberFormat="1" applyFont="1" applyBorder="1" applyAlignment="1">
      <alignment horizontal="left" vertical="top" wrapText="1"/>
    </xf>
    <xf numFmtId="164" fontId="1" fillId="0" borderId="22" xfId="0" applyNumberFormat="1" applyFont="1" applyBorder="1" applyAlignment="1">
      <alignment horizontal="right" vertical="center"/>
    </xf>
    <xf numFmtId="49" fontId="3" fillId="0" borderId="19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 wrapText="1"/>
    </xf>
    <xf numFmtId="164" fontId="3" fillId="0" borderId="25" xfId="1" applyNumberFormat="1" applyFont="1" applyFill="1" applyBorder="1" applyAlignment="1">
      <alignment horizontal="right" vertical="center" wrapText="1"/>
    </xf>
    <xf numFmtId="164" fontId="3" fillId="0" borderId="26" xfId="1" applyNumberFormat="1" applyFont="1" applyFill="1" applyBorder="1" applyAlignment="1">
      <alignment horizontal="right" vertical="center" wrapText="1"/>
    </xf>
    <xf numFmtId="164" fontId="8" fillId="5" borderId="27" xfId="1" applyNumberFormat="1" applyFont="1" applyFill="1" applyBorder="1" applyAlignment="1">
      <alignment horizontal="right" vertical="center" wrapText="1"/>
    </xf>
    <xf numFmtId="164" fontId="3" fillId="0" borderId="25" xfId="0" applyNumberFormat="1" applyFont="1" applyBorder="1" applyAlignment="1">
      <alignment horizontal="right" vertical="center"/>
    </xf>
    <xf numFmtId="164" fontId="12" fillId="3" borderId="25" xfId="0" applyNumberFormat="1" applyFont="1" applyFill="1" applyBorder="1" applyAlignment="1">
      <alignment vertical="center" wrapText="1"/>
    </xf>
    <xf numFmtId="164" fontId="3" fillId="0" borderId="25" xfId="0" applyNumberFormat="1" applyFont="1" applyBorder="1" applyAlignment="1">
      <alignment horizontal="right" vertical="center" wrapText="1"/>
    </xf>
    <xf numFmtId="164" fontId="3" fillId="0" borderId="26" xfId="0" applyNumberFormat="1" applyFont="1" applyBorder="1" applyAlignment="1">
      <alignment horizontal="right" vertical="center" wrapText="1"/>
    </xf>
    <xf numFmtId="164" fontId="12" fillId="3" borderId="26" xfId="0" applyNumberFormat="1" applyFont="1" applyFill="1" applyBorder="1" applyAlignment="1">
      <alignment horizontal="right" vertical="center" wrapText="1"/>
    </xf>
    <xf numFmtId="164" fontId="8" fillId="4" borderId="4" xfId="0" applyNumberFormat="1" applyFont="1" applyFill="1" applyBorder="1" applyAlignment="1">
      <alignment horizontal="right" vertical="center"/>
    </xf>
    <xf numFmtId="164" fontId="10" fillId="2" borderId="28" xfId="0" applyNumberFormat="1" applyFont="1" applyFill="1" applyBorder="1" applyAlignment="1">
      <alignment horizontal="right" vertical="center"/>
    </xf>
    <xf numFmtId="164" fontId="2" fillId="6" borderId="25" xfId="0" applyNumberFormat="1" applyFont="1" applyFill="1" applyBorder="1" applyAlignment="1">
      <alignment horizontal="right" vertical="center"/>
    </xf>
    <xf numFmtId="164" fontId="10" fillId="6" borderId="27" xfId="0" applyNumberFormat="1" applyFont="1" applyFill="1" applyBorder="1" applyAlignment="1">
      <alignment horizontal="right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14" xfId="0" applyFont="1" applyBorder="1"/>
    <xf numFmtId="0" fontId="3" fillId="0" borderId="23" xfId="0" applyFont="1" applyBorder="1"/>
    <xf numFmtId="0" fontId="3" fillId="0" borderId="21" xfId="0" applyFont="1" applyBorder="1"/>
    <xf numFmtId="0" fontId="3" fillId="0" borderId="12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0" fontId="1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10" fontId="13" fillId="0" borderId="0" xfId="0" applyNumberFormat="1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10" fontId="13" fillId="0" borderId="13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3" fontId="8" fillId="5" borderId="24" xfId="1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2" fillId="6" borderId="2" xfId="0" applyNumberFormat="1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4" fontId="10" fillId="6" borderId="18" xfId="0" applyNumberFormat="1" applyFont="1" applyFill="1" applyBorder="1" applyAlignment="1">
      <alignment horizontal="center" vertical="center"/>
    </xf>
    <xf numFmtId="4" fontId="10" fillId="6" borderId="13" xfId="0" applyNumberFormat="1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right" vertical="center"/>
    </xf>
    <xf numFmtId="0" fontId="9" fillId="4" borderId="5" xfId="0" applyFont="1" applyFill="1" applyBorder="1" applyAlignment="1">
      <alignment horizontal="right" vertical="center"/>
    </xf>
    <xf numFmtId="0" fontId="11" fillId="6" borderId="15" xfId="0" applyFont="1" applyFill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 wrapText="1"/>
    </xf>
    <xf numFmtId="4" fontId="4" fillId="3" borderId="9" xfId="0" applyNumberFormat="1" applyFont="1" applyFill="1" applyBorder="1" applyAlignment="1">
      <alignment horizontal="left" vertical="center"/>
    </xf>
    <xf numFmtId="4" fontId="4" fillId="3" borderId="0" xfId="0" applyNumberFormat="1" applyFont="1" applyFill="1" applyAlignment="1">
      <alignment horizontal="left" vertical="center"/>
    </xf>
    <xf numFmtId="4" fontId="4" fillId="3" borderId="17" xfId="0" applyNumberFormat="1" applyFont="1" applyFill="1" applyBorder="1" applyAlignment="1">
      <alignment horizontal="left" vertical="center"/>
    </xf>
    <xf numFmtId="3" fontId="3" fillId="0" borderId="29" xfId="0" applyNumberFormat="1" applyFont="1" applyBorder="1" applyAlignment="1">
      <alignment horizontal="center"/>
    </xf>
    <xf numFmtId="3" fontId="3" fillId="0" borderId="30" xfId="0" applyNumberFormat="1" applyFont="1" applyBorder="1" applyAlignment="1">
      <alignment horizontal="center"/>
    </xf>
    <xf numFmtId="3" fontId="3" fillId="0" borderId="31" xfId="0" applyNumberFormat="1" applyFont="1" applyBorder="1" applyAlignment="1">
      <alignment horizontal="center"/>
    </xf>
    <xf numFmtId="49" fontId="9" fillId="4" borderId="33" xfId="0" applyNumberFormat="1" applyFont="1" applyFill="1" applyBorder="1" applyAlignment="1">
      <alignment horizontal="left" vertical="center" wrapText="1"/>
    </xf>
    <xf numFmtId="49" fontId="9" fillId="4" borderId="34" xfId="0" applyNumberFormat="1" applyFont="1" applyFill="1" applyBorder="1" applyAlignment="1">
      <alignment horizontal="left" vertical="center" wrapText="1"/>
    </xf>
    <xf numFmtId="49" fontId="9" fillId="4" borderId="35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5" borderId="2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11" fillId="0" borderId="3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E512A-9EEC-4F07-AF79-36F1C9ACA1E2}">
  <sheetPr>
    <pageSetUpPr fitToPage="1"/>
  </sheetPr>
  <dimension ref="A1:K37"/>
  <sheetViews>
    <sheetView tabSelected="1" topLeftCell="A8" zoomScaleNormal="100" workbookViewId="0">
      <selection activeCell="F29" sqref="F29"/>
    </sheetView>
  </sheetViews>
  <sheetFormatPr defaultColWidth="9.140625" defaultRowHeight="12.75" x14ac:dyDescent="0.2"/>
  <cols>
    <col min="1" max="1" width="11.7109375" style="4" bestFit="1" customWidth="1"/>
    <col min="2" max="2" width="50.5703125" style="1" customWidth="1"/>
    <col min="3" max="3" width="6.85546875" style="1" customWidth="1"/>
    <col min="4" max="4" width="7.140625" style="8" customWidth="1"/>
    <col min="5" max="5" width="16" style="1" customWidth="1"/>
    <col min="6" max="6" width="17.7109375" style="1" customWidth="1"/>
    <col min="7" max="9" width="9.140625" style="1"/>
    <col min="10" max="10" width="10.42578125" style="1" customWidth="1"/>
    <col min="11" max="11" width="50.140625" style="1" customWidth="1"/>
    <col min="12" max="16384" width="9.140625" style="1"/>
  </cols>
  <sheetData>
    <row r="1" spans="1:11" ht="32.25" customHeight="1" thickBot="1" x14ac:dyDescent="0.25">
      <c r="A1" s="98" t="s">
        <v>66</v>
      </c>
      <c r="B1" s="99"/>
      <c r="C1" s="99"/>
      <c r="D1" s="99"/>
      <c r="E1" s="99"/>
      <c r="F1" s="99"/>
      <c r="G1" s="100"/>
    </row>
    <row r="2" spans="1:11" ht="38.25" x14ac:dyDescent="0.2">
      <c r="A2" s="11" t="s">
        <v>7</v>
      </c>
      <c r="B2" s="12" t="s">
        <v>0</v>
      </c>
      <c r="C2" s="12" t="s">
        <v>1</v>
      </c>
      <c r="D2" s="14" t="s">
        <v>2</v>
      </c>
      <c r="E2" s="12" t="s">
        <v>3</v>
      </c>
      <c r="F2" s="55" t="s">
        <v>6</v>
      </c>
      <c r="G2" s="60" t="s">
        <v>42</v>
      </c>
    </row>
    <row r="3" spans="1:11" s="22" customFormat="1" ht="15" customHeight="1" x14ac:dyDescent="0.2">
      <c r="A3" s="101" t="s">
        <v>13</v>
      </c>
      <c r="B3" s="102"/>
      <c r="C3" s="102"/>
      <c r="D3" s="102"/>
      <c r="E3" s="102"/>
      <c r="F3" s="102"/>
      <c r="G3" s="103"/>
    </row>
    <row r="4" spans="1:11" ht="15.95" customHeight="1" x14ac:dyDescent="0.2">
      <c r="A4" s="17" t="s">
        <v>12</v>
      </c>
      <c r="B4" s="16" t="s">
        <v>14</v>
      </c>
      <c r="C4" s="13" t="s">
        <v>4</v>
      </c>
      <c r="D4" s="15">
        <v>1</v>
      </c>
      <c r="E4" s="27">
        <v>0</v>
      </c>
      <c r="F4" s="43">
        <f>D4*E4</f>
        <v>0</v>
      </c>
      <c r="G4" s="104" t="s">
        <v>46</v>
      </c>
    </row>
    <row r="5" spans="1:11" ht="15.95" customHeight="1" x14ac:dyDescent="0.2">
      <c r="A5" s="17" t="s">
        <v>8</v>
      </c>
      <c r="B5" s="16" t="s">
        <v>15</v>
      </c>
      <c r="C5" s="13" t="s">
        <v>4</v>
      </c>
      <c r="D5" s="15">
        <v>1</v>
      </c>
      <c r="E5" s="27">
        <v>0</v>
      </c>
      <c r="F5" s="43">
        <f t="shared" ref="F5:F8" si="0">D5*E5</f>
        <v>0</v>
      </c>
      <c r="G5" s="104"/>
    </row>
    <row r="6" spans="1:11" ht="27.75" customHeight="1" x14ac:dyDescent="0.2">
      <c r="A6" s="17" t="s">
        <v>9</v>
      </c>
      <c r="B6" s="16" t="s">
        <v>16</v>
      </c>
      <c r="C6" s="13" t="s">
        <v>4</v>
      </c>
      <c r="D6" s="15">
        <v>1</v>
      </c>
      <c r="E6" s="27">
        <v>0</v>
      </c>
      <c r="F6" s="43">
        <f t="shared" si="0"/>
        <v>0</v>
      </c>
      <c r="G6" s="104"/>
    </row>
    <row r="7" spans="1:11" ht="15.95" customHeight="1" x14ac:dyDescent="0.2">
      <c r="A7" s="17" t="s">
        <v>10</v>
      </c>
      <c r="B7" s="16" t="s">
        <v>32</v>
      </c>
      <c r="C7" s="13" t="s">
        <v>4</v>
      </c>
      <c r="D7" s="15">
        <v>1</v>
      </c>
      <c r="E7" s="27">
        <v>0</v>
      </c>
      <c r="F7" s="43">
        <f t="shared" si="0"/>
        <v>0</v>
      </c>
      <c r="G7" s="72" t="s">
        <v>54</v>
      </c>
    </row>
    <row r="8" spans="1:11" ht="27" customHeight="1" thickBot="1" x14ac:dyDescent="0.25">
      <c r="A8" s="17" t="s">
        <v>11</v>
      </c>
      <c r="B8" s="16" t="s">
        <v>43</v>
      </c>
      <c r="C8" s="13" t="s">
        <v>4</v>
      </c>
      <c r="D8" s="15">
        <v>1</v>
      </c>
      <c r="E8" s="27">
        <v>0</v>
      </c>
      <c r="F8" s="44">
        <f t="shared" si="0"/>
        <v>0</v>
      </c>
      <c r="G8" s="72" t="s">
        <v>46</v>
      </c>
    </row>
    <row r="9" spans="1:11" ht="21" customHeight="1" thickBot="1" x14ac:dyDescent="0.25">
      <c r="A9" s="18"/>
      <c r="B9" s="19"/>
      <c r="C9" s="74" t="s">
        <v>27</v>
      </c>
      <c r="D9" s="74"/>
      <c r="E9" s="74"/>
      <c r="F9" s="45">
        <f>SUM(F4:F8)</f>
        <v>0</v>
      </c>
      <c r="G9" s="57"/>
      <c r="I9" s="61" t="s">
        <v>42</v>
      </c>
      <c r="J9" s="62" t="s">
        <v>44</v>
      </c>
      <c r="K9" s="63" t="s">
        <v>45</v>
      </c>
    </row>
    <row r="10" spans="1:11" ht="21" customHeight="1" x14ac:dyDescent="0.2">
      <c r="A10" s="92" t="s">
        <v>17</v>
      </c>
      <c r="B10" s="93"/>
      <c r="C10" s="93"/>
      <c r="D10" s="93"/>
      <c r="E10" s="93"/>
      <c r="F10" s="93"/>
      <c r="G10" s="94"/>
      <c r="I10" s="64" t="s">
        <v>46</v>
      </c>
      <c r="J10" s="65" t="e">
        <f>((F4+F5+F6+F8)/F30)</f>
        <v>#DIV/0!</v>
      </c>
      <c r="K10" s="66" t="s">
        <v>47</v>
      </c>
    </row>
    <row r="11" spans="1:11" ht="27.75" customHeight="1" x14ac:dyDescent="0.2">
      <c r="A11" s="95" t="s">
        <v>33</v>
      </c>
      <c r="B11" s="96"/>
      <c r="C11" s="96"/>
      <c r="D11" s="96"/>
      <c r="E11" s="96"/>
      <c r="F11" s="96"/>
      <c r="G11" s="97"/>
      <c r="I11" s="64" t="s">
        <v>48</v>
      </c>
      <c r="J11" s="65" t="e">
        <f>((F23+F25+F26+F27)/F30)</f>
        <v>#DIV/0!</v>
      </c>
      <c r="K11" s="67" t="s">
        <v>49</v>
      </c>
    </row>
    <row r="12" spans="1:11" ht="27.75" customHeight="1" x14ac:dyDescent="0.2">
      <c r="A12" s="21" t="s">
        <v>18</v>
      </c>
      <c r="B12" s="34" t="s">
        <v>57</v>
      </c>
      <c r="C12" s="10" t="s">
        <v>4</v>
      </c>
      <c r="D12" s="9">
        <v>1</v>
      </c>
      <c r="E12" s="28">
        <v>0</v>
      </c>
      <c r="F12" s="46">
        <f t="shared" ref="F12" si="1">PRODUCT(D12:E12)</f>
        <v>0</v>
      </c>
      <c r="G12" s="72" t="s">
        <v>50</v>
      </c>
      <c r="I12" s="64" t="s">
        <v>50</v>
      </c>
      <c r="J12" s="65" t="e">
        <f>((F12+F17+F18+F19+F24+F20)/F30)</f>
        <v>#DIV/0!</v>
      </c>
      <c r="K12" s="66" t="s">
        <v>51</v>
      </c>
    </row>
    <row r="13" spans="1:11" ht="27.75" customHeight="1" x14ac:dyDescent="0.2">
      <c r="A13" s="21" t="s">
        <v>19</v>
      </c>
      <c r="B13" s="34" t="s">
        <v>58</v>
      </c>
      <c r="C13" s="10" t="s">
        <v>4</v>
      </c>
      <c r="D13" s="9">
        <v>1</v>
      </c>
      <c r="E13" s="28">
        <v>0</v>
      </c>
      <c r="F13" s="46">
        <f>D13*E13</f>
        <v>0</v>
      </c>
      <c r="G13" s="72" t="s">
        <v>52</v>
      </c>
      <c r="I13" s="64" t="s">
        <v>52</v>
      </c>
      <c r="J13" s="65" t="e">
        <f>((F13+F14)/F30)</f>
        <v>#DIV/0!</v>
      </c>
      <c r="K13" s="66" t="s">
        <v>53</v>
      </c>
    </row>
    <row r="14" spans="1:11" ht="64.5" customHeight="1" x14ac:dyDescent="0.2">
      <c r="A14" s="21" t="s">
        <v>37</v>
      </c>
      <c r="B14" s="34" t="s">
        <v>65</v>
      </c>
      <c r="C14" s="10" t="s">
        <v>4</v>
      </c>
      <c r="D14" s="9">
        <v>1</v>
      </c>
      <c r="E14" s="28">
        <v>0</v>
      </c>
      <c r="F14" s="46">
        <f t="shared" ref="F14" si="2">PRODUCT(D14:E14)</f>
        <v>0</v>
      </c>
      <c r="G14" s="72" t="s">
        <v>52</v>
      </c>
      <c r="I14" s="64" t="s">
        <v>54</v>
      </c>
      <c r="J14" s="68" t="e">
        <f>F7/F30</f>
        <v>#DIV/0!</v>
      </c>
      <c r="K14" s="67" t="s">
        <v>55</v>
      </c>
    </row>
    <row r="15" spans="1:11" ht="15.75" customHeight="1" thickBot="1" x14ac:dyDescent="0.25">
      <c r="A15" s="76"/>
      <c r="B15" s="77"/>
      <c r="C15" s="77"/>
      <c r="D15" s="77"/>
      <c r="E15" s="35" t="s">
        <v>5</v>
      </c>
      <c r="F15" s="47">
        <f>F12+F13+F14</f>
        <v>0</v>
      </c>
      <c r="G15" s="56"/>
      <c r="I15" s="69" t="s">
        <v>56</v>
      </c>
      <c r="J15" s="70" t="e">
        <f>SUM(J10:J14)</f>
        <v>#DIV/0!</v>
      </c>
      <c r="K15" s="71"/>
    </row>
    <row r="16" spans="1:11" ht="18" customHeight="1" x14ac:dyDescent="0.2">
      <c r="A16" s="86" t="s">
        <v>34</v>
      </c>
      <c r="B16" s="87"/>
      <c r="C16" s="87"/>
      <c r="D16" s="87"/>
      <c r="E16" s="87"/>
      <c r="F16" s="87"/>
      <c r="G16" s="88"/>
    </row>
    <row r="17" spans="1:7" ht="25.5" x14ac:dyDescent="0.2">
      <c r="A17" s="17" t="s">
        <v>20</v>
      </c>
      <c r="B17" s="25" t="s">
        <v>64</v>
      </c>
      <c r="C17" s="10" t="s">
        <v>4</v>
      </c>
      <c r="D17" s="9">
        <v>1</v>
      </c>
      <c r="E17" s="28">
        <v>0</v>
      </c>
      <c r="F17" s="48">
        <f t="shared" ref="F17:F18" si="3">D17*E17</f>
        <v>0</v>
      </c>
      <c r="G17" s="72" t="s">
        <v>50</v>
      </c>
    </row>
    <row r="18" spans="1:7" ht="26.25" customHeight="1" x14ac:dyDescent="0.2">
      <c r="A18" s="39" t="s">
        <v>21</v>
      </c>
      <c r="B18" s="25" t="s">
        <v>59</v>
      </c>
      <c r="C18" s="10" t="s">
        <v>4</v>
      </c>
      <c r="D18" s="9">
        <v>1</v>
      </c>
      <c r="E18" s="28">
        <v>0</v>
      </c>
      <c r="F18" s="48">
        <f t="shared" si="3"/>
        <v>0</v>
      </c>
      <c r="G18" s="72" t="s">
        <v>50</v>
      </c>
    </row>
    <row r="19" spans="1:7" ht="54" customHeight="1" x14ac:dyDescent="0.2">
      <c r="A19" s="39" t="s">
        <v>22</v>
      </c>
      <c r="B19" s="25" t="s">
        <v>61</v>
      </c>
      <c r="C19" s="10" t="s">
        <v>36</v>
      </c>
      <c r="D19" s="9">
        <v>1300</v>
      </c>
      <c r="E19" s="28">
        <v>0</v>
      </c>
      <c r="F19" s="48">
        <f>D19*E19</f>
        <v>0</v>
      </c>
      <c r="G19" s="72" t="s">
        <v>48</v>
      </c>
    </row>
    <row r="20" spans="1:7" ht="30.75" customHeight="1" x14ac:dyDescent="0.2">
      <c r="A20" s="39" t="s">
        <v>38</v>
      </c>
      <c r="B20" s="25" t="s">
        <v>60</v>
      </c>
      <c r="C20" s="10" t="s">
        <v>4</v>
      </c>
      <c r="D20" s="9">
        <v>1</v>
      </c>
      <c r="E20" s="28">
        <v>0</v>
      </c>
      <c r="F20" s="48">
        <f>D20*E20</f>
        <v>0</v>
      </c>
      <c r="G20" s="72" t="s">
        <v>50</v>
      </c>
    </row>
    <row r="21" spans="1:7" ht="15.75" customHeight="1" x14ac:dyDescent="0.2">
      <c r="A21" s="76"/>
      <c r="B21" s="77"/>
      <c r="C21" s="77"/>
      <c r="D21" s="77"/>
      <c r="E21" s="35" t="s">
        <v>5</v>
      </c>
      <c r="F21" s="47">
        <f>F17+F18+F19+F20</f>
        <v>0</v>
      </c>
      <c r="G21" s="56"/>
    </row>
    <row r="22" spans="1:7" ht="18" customHeight="1" x14ac:dyDescent="0.2">
      <c r="A22" s="86" t="s">
        <v>35</v>
      </c>
      <c r="B22" s="87"/>
      <c r="C22" s="87"/>
      <c r="D22" s="87"/>
      <c r="E22" s="87"/>
      <c r="F22" s="87"/>
      <c r="G22" s="88"/>
    </row>
    <row r="23" spans="1:7" ht="66" customHeight="1" x14ac:dyDescent="0.2">
      <c r="A23" s="17" t="s">
        <v>23</v>
      </c>
      <c r="B23" s="20" t="s">
        <v>62</v>
      </c>
      <c r="C23" s="2" t="s">
        <v>4</v>
      </c>
      <c r="D23" s="3">
        <v>1</v>
      </c>
      <c r="E23" s="29">
        <v>0</v>
      </c>
      <c r="F23" s="48">
        <f>PRODUCT(D23:E23)</f>
        <v>0</v>
      </c>
      <c r="G23" s="72" t="s">
        <v>48</v>
      </c>
    </row>
    <row r="24" spans="1:7" ht="54.75" customHeight="1" x14ac:dyDescent="0.2">
      <c r="A24" s="17" t="s">
        <v>24</v>
      </c>
      <c r="B24" s="23" t="s">
        <v>41</v>
      </c>
      <c r="C24" s="2" t="s">
        <v>4</v>
      </c>
      <c r="D24" s="3">
        <v>1</v>
      </c>
      <c r="E24" s="29">
        <v>0</v>
      </c>
      <c r="F24" s="48">
        <f>E24*D24</f>
        <v>0</v>
      </c>
      <c r="G24" s="72" t="s">
        <v>50</v>
      </c>
    </row>
    <row r="25" spans="1:7" ht="15.75" customHeight="1" x14ac:dyDescent="0.2">
      <c r="A25" s="17" t="s">
        <v>25</v>
      </c>
      <c r="B25" s="37" t="s">
        <v>63</v>
      </c>
      <c r="C25" s="2" t="s">
        <v>4</v>
      </c>
      <c r="D25" s="3">
        <v>1</v>
      </c>
      <c r="E25" s="29">
        <v>0</v>
      </c>
      <c r="F25" s="48">
        <f>PRODUCT(D25:E25)</f>
        <v>0</v>
      </c>
      <c r="G25" s="72" t="s">
        <v>48</v>
      </c>
    </row>
    <row r="26" spans="1:7" ht="28.5" customHeight="1" x14ac:dyDescent="0.2">
      <c r="A26" s="17" t="s">
        <v>39</v>
      </c>
      <c r="B26" s="37" t="s">
        <v>40</v>
      </c>
      <c r="C26" s="32" t="s">
        <v>4</v>
      </c>
      <c r="D26" s="33">
        <v>1</v>
      </c>
      <c r="E26" s="38">
        <v>0</v>
      </c>
      <c r="F26" s="49">
        <f>D26*E26</f>
        <v>0</v>
      </c>
      <c r="G26" s="72" t="s">
        <v>48</v>
      </c>
    </row>
    <row r="27" spans="1:7" ht="81.75" customHeight="1" x14ac:dyDescent="0.2">
      <c r="A27" s="17" t="s">
        <v>31</v>
      </c>
      <c r="B27" s="37" t="s">
        <v>67</v>
      </c>
      <c r="C27" s="32" t="s">
        <v>4</v>
      </c>
      <c r="D27" s="33">
        <v>1</v>
      </c>
      <c r="E27" s="38">
        <v>0</v>
      </c>
      <c r="F27" s="49">
        <f>D27*E27</f>
        <v>0</v>
      </c>
      <c r="G27" s="72" t="s">
        <v>48</v>
      </c>
    </row>
    <row r="28" spans="1:7" ht="15.75" customHeight="1" thickBot="1" x14ac:dyDescent="0.25">
      <c r="A28" s="30"/>
      <c r="B28" s="31"/>
      <c r="C28" s="32"/>
      <c r="D28" s="33"/>
      <c r="E28" s="36" t="s">
        <v>5</v>
      </c>
      <c r="F28" s="50">
        <f>F25+F23+F27+F26+F24</f>
        <v>0</v>
      </c>
      <c r="G28" s="58"/>
    </row>
    <row r="29" spans="1:7" ht="20.100000000000001" customHeight="1" thickBot="1" x14ac:dyDescent="0.25">
      <c r="A29" s="82" t="s">
        <v>26</v>
      </c>
      <c r="B29" s="83"/>
      <c r="C29" s="83"/>
      <c r="D29" s="83"/>
      <c r="E29" s="83"/>
      <c r="F29" s="51">
        <f>F15+F21+F28</f>
        <v>0</v>
      </c>
      <c r="G29" s="59"/>
    </row>
    <row r="30" spans="1:7" ht="23.1" customHeight="1" x14ac:dyDescent="0.2">
      <c r="A30" s="24"/>
      <c r="B30" s="24"/>
      <c r="C30" s="84" t="s">
        <v>28</v>
      </c>
      <c r="D30" s="85"/>
      <c r="E30" s="85"/>
      <c r="F30" s="52">
        <f>F29+F9</f>
        <v>0</v>
      </c>
      <c r="G30" s="89"/>
    </row>
    <row r="31" spans="1:7" ht="23.25" customHeight="1" x14ac:dyDescent="0.2">
      <c r="B31" s="5"/>
      <c r="C31" s="78" t="s">
        <v>29</v>
      </c>
      <c r="D31" s="79"/>
      <c r="E31" s="79"/>
      <c r="F31" s="53">
        <f>F30*0.23</f>
        <v>0</v>
      </c>
      <c r="G31" s="90"/>
    </row>
    <row r="32" spans="1:7" ht="23.1" customHeight="1" thickBot="1" x14ac:dyDescent="0.25">
      <c r="B32" s="5"/>
      <c r="C32" s="80" t="s">
        <v>30</v>
      </c>
      <c r="D32" s="81"/>
      <c r="E32" s="81"/>
      <c r="F32" s="54">
        <f>F31+F30</f>
        <v>0</v>
      </c>
      <c r="G32" s="91"/>
    </row>
    <row r="33" spans="1:6" ht="55.5" customHeight="1" x14ac:dyDescent="0.2">
      <c r="A33" s="75"/>
      <c r="B33" s="75"/>
      <c r="C33" s="75"/>
      <c r="D33" s="75"/>
      <c r="E33" s="6"/>
    </row>
    <row r="34" spans="1:6" ht="22.5" customHeight="1" x14ac:dyDescent="0.2">
      <c r="A34" s="26"/>
      <c r="B34" s="42"/>
      <c r="C34" s="26"/>
      <c r="D34" s="26"/>
      <c r="F34" s="40"/>
    </row>
    <row r="35" spans="1:6" ht="45" customHeight="1" x14ac:dyDescent="0.2">
      <c r="A35" s="73"/>
      <c r="B35" s="73"/>
      <c r="C35" s="73"/>
      <c r="D35" s="73"/>
      <c r="F35" s="7"/>
    </row>
    <row r="36" spans="1:6" ht="46.5" customHeight="1" x14ac:dyDescent="0.2">
      <c r="B36" s="41"/>
    </row>
    <row r="37" spans="1:6" ht="43.5" customHeight="1" x14ac:dyDescent="0.2">
      <c r="B37" s="41"/>
    </row>
  </sheetData>
  <mergeCells count="17">
    <mergeCell ref="A1:G1"/>
    <mergeCell ref="A3:G3"/>
    <mergeCell ref="A16:G16"/>
    <mergeCell ref="G4:G6"/>
    <mergeCell ref="A35:D35"/>
    <mergeCell ref="C9:E9"/>
    <mergeCell ref="A33:D33"/>
    <mergeCell ref="A15:D15"/>
    <mergeCell ref="A21:D21"/>
    <mergeCell ref="C31:E31"/>
    <mergeCell ref="C32:E32"/>
    <mergeCell ref="A29:E29"/>
    <mergeCell ref="C30:E30"/>
    <mergeCell ref="A22:G22"/>
    <mergeCell ref="G30:G32"/>
    <mergeCell ref="A10:G10"/>
    <mergeCell ref="A11:G11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RCO</vt:lpstr>
      <vt:lpstr>RCO!Obszar_wydruku</vt:lpstr>
      <vt:lpstr>RCO!Tytuły_wydruku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Olszewski Paweł</dc:creator>
  <cp:lastModifiedBy>Dulska Joanna</cp:lastModifiedBy>
  <cp:lastPrinted>2025-12-05T12:27:04Z</cp:lastPrinted>
  <dcterms:created xsi:type="dcterms:W3CDTF">2015-03-06T12:02:04Z</dcterms:created>
  <dcterms:modified xsi:type="dcterms:W3CDTF">2025-12-10T12:07:00Z</dcterms:modified>
</cp:coreProperties>
</file>